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nongre\Documents\DOSSIER 2025 AVENI-RE\CLOTURE 2024\RATIO SOLV\chiffre clé site web Anna\"/>
    </mc:Choice>
  </mc:AlternateContent>
  <xr:revisionPtr revIDLastSave="0" documentId="8_{21FFF81E-E0DD-4D7D-B566-397F9907DE24}" xr6:coauthVersionLast="47" xr6:coauthVersionMax="47" xr10:uidLastSave="{00000000-0000-0000-0000-000000000000}"/>
  <bookViews>
    <workbookView xWindow="-110" yWindow="-110" windowWidth="19420" windowHeight="11500" xr2:uid="{4DCF6312-E5C3-4DD8-9BB1-D2C4A1A27787}"/>
  </bookViews>
  <sheets>
    <sheet name="Chiffres Clés 2024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xlnm.Print_Area" localSheetId="0">'Chiffres Clés 2024'!$A$1:$E$21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" i="1" l="1"/>
  <c r="E14" i="1"/>
  <c r="E21" i="1" s="1"/>
  <c r="E13" i="1"/>
  <c r="E9" i="1"/>
  <c r="E8" i="1"/>
  <c r="E7" i="1"/>
  <c r="D21" i="1"/>
  <c r="D20" i="1"/>
  <c r="C18" i="1"/>
  <c r="C17" i="1"/>
  <c r="D16" i="1"/>
  <c r="C15" i="1"/>
  <c r="C20" i="1" s="1"/>
  <c r="C14" i="1"/>
  <c r="C21" i="1" s="1"/>
  <c r="C13" i="1"/>
  <c r="C11" i="1"/>
  <c r="C10" i="1"/>
  <c r="C9" i="1"/>
  <c r="C8" i="1"/>
  <c r="C7" i="1"/>
  <c r="E20" i="1"/>
  <c r="E16" i="1"/>
  <c r="C16" i="1" l="1"/>
  <c r="E17" i="1" l="1"/>
  <c r="E18" i="1" l="1"/>
</calcChain>
</file>

<file path=xl/sharedStrings.xml><?xml version="1.0" encoding="utf-8"?>
<sst xmlns="http://schemas.openxmlformats.org/spreadsheetml/2006/main" count="21" uniqueCount="21">
  <si>
    <t>PRINCIPAUX RATIOS</t>
  </si>
  <si>
    <t>Capital social</t>
  </si>
  <si>
    <t>Capital libéré (M. FCFA)</t>
  </si>
  <si>
    <t>Nombre d'actions</t>
  </si>
  <si>
    <t>Principaux indicateurs de performance technique</t>
  </si>
  <si>
    <t>Primes nettes émises (M.FCFA)</t>
  </si>
  <si>
    <t>Primes nettes de rétrocession (M.FCFA)</t>
  </si>
  <si>
    <t>Sinistres nets (M.FCFA)</t>
  </si>
  <si>
    <t>Ratio sinistres à primes (%)</t>
  </si>
  <si>
    <t>Ratio combinés</t>
  </si>
  <si>
    <t>Principaux indicateurs de performance financière</t>
  </si>
  <si>
    <t>Total Actifs (M.FCFA)</t>
  </si>
  <si>
    <t>Fonds propres (M.FCFA)</t>
  </si>
  <si>
    <t>Résultat net (M.FCFA)</t>
  </si>
  <si>
    <t>Rentabilité financière (ROE)</t>
  </si>
  <si>
    <t>Taux de couverture des engagements reglementés</t>
  </si>
  <si>
    <t>Performance par action</t>
  </si>
  <si>
    <t>Résultat net par action</t>
  </si>
  <si>
    <t>Fonds propres par action</t>
  </si>
  <si>
    <t>LES CHIFFRES CLES D'AVENI-RE au 31-12-2024</t>
  </si>
  <si>
    <t>Marge de solvabilité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</si>
</sst>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4"/>
      <color theme="1"/>
      <name val="Book Antiqua"/>
      <family val="1"/>
    </font>
    <font>
      <sz val="14"/>
      <color theme="1"/>
      <name val="Book Antiqua"/>
      <family val="1"/>
    </font>
    <font>
      <sz val="14"/>
      <name val="Book Antiqua"/>
      <family val="1"/>
    </font>
    <font>
      <sz val="14"/>
      <color rgb="FFFF0000"/>
      <name val="Book Antiqua"/>
      <family val="1"/>
    </font>
    <font>
      <sz val="12"/>
      <color theme="1"/>
      <name val="Book Antiqua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ash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3">
    <xf numFmtId="0" fontId="0" fillId="0" borderId="0" xfId="0"/>
    <xf numFmtId="0" fontId="3" fillId="0" borderId="0" xfId="0" applyFont="1"/>
    <xf numFmtId="0" fontId="3" fillId="2" borderId="1" xfId="0" applyFont="1" applyFill="1" applyBorder="1"/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3" fillId="0" borderId="5" xfId="0" applyFont="1" applyBorder="1"/>
    <xf numFmtId="3" fontId="3" fillId="0" borderId="6" xfId="0" applyNumberFormat="1" applyFont="1" applyBorder="1" applyAlignment="1">
      <alignment horizontal="center"/>
    </xf>
    <xf numFmtId="0" fontId="3" fillId="0" borderId="8" xfId="0" applyFont="1" applyBorder="1"/>
    <xf numFmtId="3" fontId="3" fillId="0" borderId="9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1" xfId="0" applyFont="1" applyBorder="1"/>
    <xf numFmtId="3" fontId="3" fillId="0" borderId="12" xfId="0" applyNumberFormat="1" applyFont="1" applyBorder="1" applyAlignment="1">
      <alignment horizontal="center"/>
    </xf>
    <xf numFmtId="0" fontId="3" fillId="0" borderId="13" xfId="0" applyFont="1" applyBorder="1"/>
    <xf numFmtId="3" fontId="4" fillId="0" borderId="12" xfId="0" applyNumberFormat="1" applyFont="1" applyBorder="1" applyAlignment="1">
      <alignment horizontal="center"/>
    </xf>
    <xf numFmtId="0" fontId="5" fillId="0" borderId="0" xfId="0" applyFont="1"/>
    <xf numFmtId="0" fontId="3" fillId="0" borderId="15" xfId="0" applyFont="1" applyBorder="1"/>
    <xf numFmtId="3" fontId="4" fillId="0" borderId="6" xfId="0" applyNumberFormat="1" applyFont="1" applyBorder="1" applyAlignment="1">
      <alignment horizontal="center"/>
    </xf>
    <xf numFmtId="3" fontId="3" fillId="0" borderId="17" xfId="0" applyNumberFormat="1" applyFont="1" applyBorder="1" applyAlignment="1">
      <alignment horizontal="center"/>
    </xf>
    <xf numFmtId="10" fontId="3" fillId="0" borderId="0" xfId="1" applyNumberFormat="1" applyFont="1"/>
    <xf numFmtId="9" fontId="3" fillId="0" borderId="0" xfId="0" applyNumberFormat="1" applyFont="1"/>
    <xf numFmtId="0" fontId="6" fillId="0" borderId="11" xfId="0" applyFont="1" applyBorder="1" applyAlignment="1">
      <alignment wrapText="1"/>
    </xf>
    <xf numFmtId="0" fontId="2" fillId="0" borderId="0" xfId="0" applyFont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9" fontId="3" fillId="0" borderId="12" xfId="0" applyNumberFormat="1" applyFont="1" applyBorder="1" applyAlignment="1">
      <alignment horizontal="center"/>
    </xf>
    <xf numFmtId="9" fontId="3" fillId="0" borderId="9" xfId="0" applyNumberFormat="1" applyFont="1" applyBorder="1" applyAlignment="1">
      <alignment horizontal="center"/>
    </xf>
    <xf numFmtId="9" fontId="3" fillId="0" borderId="14" xfId="0" applyNumberFormat="1" applyFont="1" applyBorder="1" applyAlignment="1">
      <alignment horizontal="center"/>
    </xf>
    <xf numFmtId="9" fontId="3" fillId="0" borderId="16" xfId="0" applyNumberFormat="1" applyFont="1" applyBorder="1" applyAlignment="1">
      <alignment horizontal="center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gnongre\Documents\DOSSIER%202023%20AVENI-RE\PREPA%20CA%202022\RAPPORT%20DE%20GESTION\Copie%20de%20Balance%20%20GL%20%20et%20Etats%20Financiers%202022%20%20CAC3%20au%2009%2008%202023.xlsx" TargetMode="External"/><Relationship Id="rId1" Type="http://schemas.openxmlformats.org/officeDocument/2006/relationships/externalLinkPath" Target="/Users/gnongre/Documents/DOSSIER%202023%20AVENI-RE/PREPA%20CA%202022/RAPPORT%20DE%20GESTION/Copie%20de%20Balance%20%20GL%20%20et%20Etats%20Financiers%202022%20%20CAC3%20au%2009%2008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gnongre\Documents\DOSSIER%202025%20AVENI-RE\CLOTURE%202024\PREPA%20CA%2024\ETATS%20FINANCIERS%202024%2002%2005%2025.xlsx" TargetMode="External"/><Relationship Id="rId1" Type="http://schemas.openxmlformats.org/officeDocument/2006/relationships/externalLinkPath" Target="/Users/gnongre/Documents/DOSSIER%202025%20AVENI-RE/CLOTURE%202024/PREPA%20CA%2024/ETATS%20FINANCIERS%202024%2002%2005%2025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gnongre\Documents\DOSSIER%202023%20AVENI-RE\PREPA%20CA%202022\RAPPORT%20DE%20GESTION\Ratio%20sur%203ans%20%202022%2009%2008%2023.xlsx" TargetMode="External"/><Relationship Id="rId1" Type="http://schemas.openxmlformats.org/officeDocument/2006/relationships/externalLinkPath" Target="/Users/gnongre/Documents/DOSSIER%202023%20AVENI-RE/PREPA%20CA%202022/RAPPORT%20DE%20GESTION/Ratio%20sur%203ans%20%202022%2009%2008%2023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gnongre\Documents\DOSSIER%202023%20AVENI-RE\PREPA%20CA%202022\RAPPORT%20DE%20GESTION\BILAN%20SIMPLIFIE%202022%20300823.xlsx" TargetMode="External"/><Relationship Id="rId1" Type="http://schemas.openxmlformats.org/officeDocument/2006/relationships/externalLinkPath" Target="/Users/gnongre/Documents/DOSSIER%202023%20AVENI-RE/PREPA%20CA%202022/RAPPORT%20DE%20GESTION/BILAN%20SIMPLIFIE%202022%20300823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gnongre\Documents\DOSSIER%202025%20AVENI-RE\CLOTURE%202024\PREPA%20CA%2024\Bilan%20simplifi&#233;%202024%2027%2005%202025.xlsx" TargetMode="External"/><Relationship Id="rId1" Type="http://schemas.openxmlformats.org/officeDocument/2006/relationships/externalLinkPath" Target="/Users/gnongre/Documents/DOSSIER%202025%20AVENI-RE/CLOTURE%202024/PREPA%20CA%2024/Bilan%20simplifi&#233;%202024%2027%2005%202025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gnongre\Documents\DOSSIER%202023%20AVENI-RE\PREPA%20CA%202022\RAPPORT%20DE%20GESTION\BILAN%20SIMPLIFIE%202022%20090823.xlsx" TargetMode="External"/><Relationship Id="rId1" Type="http://schemas.openxmlformats.org/officeDocument/2006/relationships/externalLinkPath" Target="/Users/gnongre/Documents/DOSSIER%202023%20AVENI-RE/PREPA%20CA%202022/RAPPORT%20DE%20GESTION/BILAN%20SIMPLIFIE%202022%20090823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gnongre\Documents\DOSSIER%202023%20AVENI-RE\CLOTURE%202022\ETATS%20C%20FINANCIERS\C4%202022.xlsx" TargetMode="External"/><Relationship Id="rId1" Type="http://schemas.openxmlformats.org/officeDocument/2006/relationships/externalLinkPath" Target="/Users/gnongre/Documents/DOSSIER%202023%20AVENI-RE/CLOTURE%202022/ETATS%20C%20FINANCIERS/C4%202022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gnongre\Documents\DOSSIER%202025%20AVENI-RE\CLOTURE%202024\RATIO%20SOLV\C4%20Couverture%20des%20Engagements%20%202024.xlsx" TargetMode="External"/><Relationship Id="rId1" Type="http://schemas.openxmlformats.org/officeDocument/2006/relationships/externalLinkPath" Target="/Users/gnongre/Documents/DOSSIER%202025%20AVENI-RE/CLOTURE%202024/RATIO%20SOLV/C4%20Couverture%20des%20Engagements%20%202024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gnongre\Documents\DOSSIER%202024%20AVENI-RE\CLOTURE%202023\Etat%20C\C11%20Marge%20solv2023.xlsx" TargetMode="External"/><Relationship Id="rId1" Type="http://schemas.openxmlformats.org/officeDocument/2006/relationships/externalLinkPath" Target="/Users/gnongre/Documents/DOSSIER%202024%20AVENI-RE/CLOTURE%202023/Etat%20C/C11%20Marge%20solv2023.xlsx" TargetMode="External"/></Relationships>
</file>

<file path=xl/externalLinks/_rels/externalLink10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gnongre\Documents\DOSSIER%202025%20AVENI-RE\CLOTURE%202024\RATIO%20SOLV\C11%20Marge%20de%20solvabilit&#233;%202024%20Provisoire.xlsx" TargetMode="External"/><Relationship Id="rId1" Type="http://schemas.openxmlformats.org/officeDocument/2006/relationships/externalLinkPath" Target="/Users/gnongre/Documents/DOSSIER%202025%20AVENI-RE/CLOTURE%202024/RATIO%20SOLV/C11%20Marge%20de%20solvabilit&#233;%202024%20Provisoi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ce 2022 au 09 08 2023"/>
      <sheetName val="GL 2022 au 09 08 2023"/>
      <sheetName val="Bilan 2022 "/>
      <sheetName val="CEG 2022 "/>
      <sheetName val="Pertes &amp; Profits 2022 "/>
    </sheetNames>
    <sheetDataSet>
      <sheetData sheetId="0"/>
      <sheetData sheetId="1"/>
      <sheetData sheetId="2"/>
      <sheetData sheetId="3">
        <row r="11">
          <cell r="E11">
            <v>6174923500</v>
          </cell>
        </row>
        <row r="38">
          <cell r="C38">
            <v>18676863288</v>
          </cell>
          <cell r="E38">
            <v>16528295143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ce v1"/>
      <sheetName val="Bilan 2024"/>
      <sheetName val="CEG 2024"/>
      <sheetName val="Pertes &amp; Profits 2024 "/>
      <sheetName val="GLv1"/>
    </sheetNames>
    <sheetDataSet>
      <sheetData sheetId="0"/>
      <sheetData sheetId="1"/>
      <sheetData sheetId="2">
        <row r="11">
          <cell r="E11">
            <v>5911693732</v>
          </cell>
        </row>
        <row r="38">
          <cell r="C38">
            <v>20457924395</v>
          </cell>
          <cell r="E38">
            <v>18614064284</v>
          </cell>
        </row>
      </sheetData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ATIO sur 3ans "/>
    </sheetNames>
    <sheetDataSet>
      <sheetData sheetId="0">
        <row r="51">
          <cell r="C51">
            <v>0.56237832822645817</v>
          </cell>
        </row>
        <row r="58">
          <cell r="C58">
            <v>0.98490296897115415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ilan simplifié"/>
      <sheetName val="Bilan simplifié 22"/>
      <sheetName val="Bilan simplifié grande masse"/>
      <sheetName val="Bilan simplifié grande mass (2)"/>
    </sheetNames>
    <sheetDataSet>
      <sheetData sheetId="0"/>
      <sheetData sheetId="1">
        <row r="46">
          <cell r="D46">
            <v>49988296295</v>
          </cell>
        </row>
      </sheetData>
      <sheetData sheetId="2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ilan simplifié 24"/>
      <sheetName val="Bilan simplifié grande masse24"/>
    </sheetNames>
    <sheetDataSet>
      <sheetData sheetId="0">
        <row r="19">
          <cell r="D19">
            <v>62050900075</v>
          </cell>
        </row>
        <row r="29">
          <cell r="D29">
            <v>17144652100</v>
          </cell>
        </row>
        <row r="46">
          <cell r="D46">
            <v>2408141373</v>
          </cell>
        </row>
      </sheetData>
      <sheetData sheetId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ilan simplifié"/>
      <sheetName val="Bilan simplifié 22"/>
      <sheetName val="Bilan simplifié grande masse"/>
      <sheetName val="Bilan simplifié grande mass (2)"/>
    </sheetNames>
    <sheetDataSet>
      <sheetData sheetId="0"/>
      <sheetData sheetId="1">
        <row r="28">
          <cell r="D28">
            <v>12713052768</v>
          </cell>
        </row>
        <row r="45">
          <cell r="D45">
            <v>833894864</v>
          </cell>
        </row>
      </sheetData>
      <sheetData sheetId="2"/>
      <sheetData sheetId="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4-IARD "/>
      <sheetName val="C4-IARD  (2)"/>
      <sheetName val="C4-IARD 090823"/>
      <sheetName val="C4-IARD 090823def"/>
    </sheetNames>
    <sheetDataSet>
      <sheetData sheetId="0"/>
      <sheetData sheetId="1"/>
      <sheetData sheetId="2">
        <row r="41">
          <cell r="F41">
            <v>1.1359679583963618</v>
          </cell>
        </row>
      </sheetData>
      <sheetData sheetId="3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4 24"/>
    </sheetNames>
    <sheetDataSet>
      <sheetData sheetId="0">
        <row r="41">
          <cell r="F41">
            <v>1.0929466741682079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11-2023"/>
      <sheetName val="C11-2023 (2)"/>
    </sheetNames>
    <sheetDataSet>
      <sheetData sheetId="0">
        <row r="46">
          <cell r="D46">
            <v>5.9779445487468177</v>
          </cell>
        </row>
      </sheetData>
      <sheetData sheetId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11-2024"/>
    </sheetNames>
    <sheetDataSet>
      <sheetData sheetId="0">
        <row r="46">
          <cell r="E46">
            <v>5.9463546663162097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BEFB4-391C-41F4-9534-A19DD561128D}">
  <sheetPr>
    <pageSetUpPr fitToPage="1"/>
  </sheetPr>
  <dimension ref="A1:H29"/>
  <sheetViews>
    <sheetView tabSelected="1" zoomScaleNormal="100" workbookViewId="0">
      <selection activeCell="G18" sqref="G18"/>
    </sheetView>
  </sheetViews>
  <sheetFormatPr baseColWidth="10" defaultColWidth="21.453125" defaultRowHeight="18.5" x14ac:dyDescent="0.45"/>
  <cols>
    <col min="1" max="1" width="21.453125" style="1"/>
    <col min="2" max="2" width="50.1796875" style="1" bestFit="1" customWidth="1"/>
    <col min="3" max="3" width="16.7265625" style="1" customWidth="1"/>
    <col min="4" max="4" width="16.26953125" style="1" customWidth="1"/>
    <col min="5" max="5" width="17" style="1" customWidth="1"/>
    <col min="6" max="16384" width="21.453125" style="1"/>
  </cols>
  <sheetData>
    <row r="1" spans="1:6" ht="36.75" customHeight="1" x14ac:dyDescent="0.45">
      <c r="A1" s="21" t="s">
        <v>19</v>
      </c>
      <c r="B1" s="21"/>
      <c r="C1" s="21"/>
      <c r="D1" s="21"/>
      <c r="E1" s="21"/>
    </row>
    <row r="2" spans="1:6" ht="6.75" customHeight="1" thickBot="1" x14ac:dyDescent="0.5"/>
    <row r="3" spans="1:6" ht="19" thickBot="1" x14ac:dyDescent="0.5">
      <c r="A3" s="2"/>
      <c r="B3" s="3" t="s">
        <v>0</v>
      </c>
      <c r="C3" s="4">
        <v>2022</v>
      </c>
      <c r="D3" s="4">
        <v>2023</v>
      </c>
      <c r="E3" s="4">
        <v>2024</v>
      </c>
    </row>
    <row r="4" spans="1:6" ht="24" customHeight="1" x14ac:dyDescent="0.45">
      <c r="A4" s="22" t="s">
        <v>1</v>
      </c>
      <c r="B4" s="5" t="s">
        <v>2</v>
      </c>
      <c r="C4" s="6">
        <v>16000</v>
      </c>
      <c r="D4" s="6">
        <v>16000</v>
      </c>
      <c r="E4" s="6">
        <v>17550</v>
      </c>
    </row>
    <row r="5" spans="1:6" ht="24" customHeight="1" thickBot="1" x14ac:dyDescent="0.5">
      <c r="A5" s="23"/>
      <c r="B5" s="7" t="s">
        <v>3</v>
      </c>
      <c r="C5" s="8">
        <v>1600000</v>
      </c>
      <c r="D5" s="8">
        <v>1600000</v>
      </c>
      <c r="E5" s="8">
        <v>1754971</v>
      </c>
    </row>
    <row r="6" spans="1:6" ht="24" customHeight="1" thickBot="1" x14ac:dyDescent="0.5">
      <c r="C6" s="9"/>
      <c r="D6" s="9"/>
      <c r="E6" s="9"/>
    </row>
    <row r="7" spans="1:6" ht="24" customHeight="1" x14ac:dyDescent="0.45">
      <c r="A7" s="24" t="s">
        <v>4</v>
      </c>
      <c r="B7" s="5" t="s">
        <v>5</v>
      </c>
      <c r="C7" s="6">
        <f>+'[1]CEG 2022 '!$C$38/1000000</f>
        <v>18676.863288</v>
      </c>
      <c r="D7" s="6">
        <v>19079</v>
      </c>
      <c r="E7" s="6">
        <f>+'[2]CEG 2024'!$C$38/1000000</f>
        <v>20457.924394999998</v>
      </c>
    </row>
    <row r="8" spans="1:6" ht="24" customHeight="1" x14ac:dyDescent="0.45">
      <c r="A8" s="25"/>
      <c r="B8" s="10" t="s">
        <v>6</v>
      </c>
      <c r="C8" s="11">
        <f>+'[1]CEG 2022 '!$E$38/1000000</f>
        <v>16528.295142999999</v>
      </c>
      <c r="D8" s="11">
        <v>20641</v>
      </c>
      <c r="E8" s="11">
        <f>+'[2]CEG 2024'!$E$38/1000000</f>
        <v>18614.064284</v>
      </c>
    </row>
    <row r="9" spans="1:6" ht="24" customHeight="1" x14ac:dyDescent="0.45">
      <c r="A9" s="25"/>
      <c r="B9" s="10" t="s">
        <v>7</v>
      </c>
      <c r="C9" s="11">
        <f>+'[1]CEG 2022 '!$E$11/1000000</f>
        <v>6174.9234999999999</v>
      </c>
      <c r="D9" s="11">
        <v>7151</v>
      </c>
      <c r="E9" s="11">
        <f>+'[2]CEG 2024'!$E$11/1000000</f>
        <v>5911.6937319999997</v>
      </c>
    </row>
    <row r="10" spans="1:6" ht="24" customHeight="1" x14ac:dyDescent="0.45">
      <c r="A10" s="25"/>
      <c r="B10" s="10" t="s">
        <v>8</v>
      </c>
      <c r="C10" s="29">
        <f>+'[3]RATIO sur 3ans '!$C$51</f>
        <v>0.56237832822645817</v>
      </c>
      <c r="D10" s="29">
        <v>0.43140000000000001</v>
      </c>
      <c r="E10" s="29">
        <v>0.43140000000000001</v>
      </c>
    </row>
    <row r="11" spans="1:6" ht="24" customHeight="1" thickBot="1" x14ac:dyDescent="0.5">
      <c r="A11" s="26"/>
      <c r="B11" s="7" t="s">
        <v>9</v>
      </c>
      <c r="C11" s="30">
        <f>+'[3]RATIO sur 3ans '!$C$58</f>
        <v>0.98490296897115415</v>
      </c>
      <c r="D11" s="30">
        <v>0.86639999999999995</v>
      </c>
      <c r="E11" s="30">
        <v>0.86639999999999995</v>
      </c>
    </row>
    <row r="12" spans="1:6" ht="12" customHeight="1" thickBot="1" x14ac:dyDescent="0.5">
      <c r="C12" s="9"/>
      <c r="D12" s="9"/>
      <c r="E12" s="9"/>
    </row>
    <row r="13" spans="1:6" ht="27" customHeight="1" x14ac:dyDescent="0.45">
      <c r="A13" s="24" t="s">
        <v>10</v>
      </c>
      <c r="B13" s="5" t="s">
        <v>11</v>
      </c>
      <c r="C13" s="6">
        <f>+'[4]Bilan simplifié 22'!$D$46/1000000</f>
        <v>49988.296295</v>
      </c>
      <c r="D13" s="6">
        <v>53672</v>
      </c>
      <c r="E13" s="6">
        <f>+'[5]Bilan simplifié 24'!$D$19/1000000</f>
        <v>62050.900074999998</v>
      </c>
    </row>
    <row r="14" spans="1:6" ht="24" customHeight="1" x14ac:dyDescent="0.45">
      <c r="A14" s="25"/>
      <c r="B14" s="12" t="s">
        <v>12</v>
      </c>
      <c r="C14" s="11">
        <f>+'[6]Bilan simplifié 22'!$D$28/1000000</f>
        <v>12713.052768</v>
      </c>
      <c r="D14" s="11">
        <v>13547</v>
      </c>
      <c r="E14" s="11">
        <f>+'[5]Bilan simplifié 24'!$D$29/1000000</f>
        <v>17144.652099999999</v>
      </c>
    </row>
    <row r="15" spans="1:6" ht="27.75" customHeight="1" x14ac:dyDescent="0.45">
      <c r="A15" s="25"/>
      <c r="B15" s="10" t="s">
        <v>13</v>
      </c>
      <c r="C15" s="13">
        <f>+'[6]Bilan simplifié 22'!$D$45/1000000</f>
        <v>833.89486399999998</v>
      </c>
      <c r="D15" s="13">
        <v>1999</v>
      </c>
      <c r="E15" s="13">
        <f>+'[5]Bilan simplifié 24'!$D$46/1000000</f>
        <v>2408.1413729999999</v>
      </c>
      <c r="F15" s="14"/>
    </row>
    <row r="16" spans="1:6" ht="23.25" customHeight="1" x14ac:dyDescent="0.45">
      <c r="A16" s="25"/>
      <c r="B16" s="10" t="s">
        <v>14</v>
      </c>
      <c r="C16" s="31">
        <f t="shared" ref="C16:D16" si="0">+C15/C14</f>
        <v>6.559359732219433E-2</v>
      </c>
      <c r="D16" s="31">
        <f t="shared" si="0"/>
        <v>0.14756034546394037</v>
      </c>
      <c r="E16" s="31">
        <f t="shared" ref="E16" si="1">+E15/E14</f>
        <v>0.14046020642203641</v>
      </c>
    </row>
    <row r="17" spans="1:8" ht="30" customHeight="1" x14ac:dyDescent="0.45">
      <c r="A17" s="25"/>
      <c r="B17" s="20" t="s">
        <v>15</v>
      </c>
      <c r="C17" s="31">
        <f>+'[7]C4-IARD 090823'!$F$41</f>
        <v>1.1359679583963618</v>
      </c>
      <c r="D17" s="31">
        <v>1.1519999999999999</v>
      </c>
      <c r="E17" s="31">
        <f>'[8]C4 24'!$F$41</f>
        <v>1.0929466741682079</v>
      </c>
      <c r="H17" s="14"/>
    </row>
    <row r="18" spans="1:8" ht="23.25" customHeight="1" thickBot="1" x14ac:dyDescent="0.5">
      <c r="A18" s="25"/>
      <c r="B18" s="15" t="s">
        <v>20</v>
      </c>
      <c r="C18" s="32">
        <f>+'[9]C11-2023'!$D$46</f>
        <v>5.9779445487468177</v>
      </c>
      <c r="D18" s="32">
        <v>4.8099999999999996</v>
      </c>
      <c r="E18" s="32">
        <f>'[10]C11-2024'!$E$46</f>
        <v>5.9463546663162097</v>
      </c>
    </row>
    <row r="19" spans="1:8" ht="9" customHeight="1" thickBot="1" x14ac:dyDescent="0.5">
      <c r="C19" s="9"/>
      <c r="D19" s="9"/>
      <c r="E19" s="9"/>
    </row>
    <row r="20" spans="1:8" ht="24" customHeight="1" x14ac:dyDescent="0.45">
      <c r="A20" s="27" t="s">
        <v>16</v>
      </c>
      <c r="B20" s="5" t="s">
        <v>17</v>
      </c>
      <c r="C20" s="6">
        <f t="shared" ref="C20:D20" si="2">+C15/(C5/1000000)</f>
        <v>521.18428999999992</v>
      </c>
      <c r="D20" s="16">
        <f t="shared" si="2"/>
        <v>1249.375</v>
      </c>
      <c r="E20" s="16">
        <f t="shared" ref="E20" si="3">+E15/(E5/1000000)</f>
        <v>1372.1830007447415</v>
      </c>
      <c r="F20" s="14"/>
    </row>
    <row r="21" spans="1:8" ht="24" customHeight="1" thickBot="1" x14ac:dyDescent="0.5">
      <c r="A21" s="28"/>
      <c r="B21" s="15" t="s">
        <v>18</v>
      </c>
      <c r="C21" s="17">
        <f t="shared" ref="C21:D21" si="4">+C14/(C5/1000000)</f>
        <v>7945.657979999999</v>
      </c>
      <c r="D21" s="17">
        <f t="shared" si="4"/>
        <v>8466.875</v>
      </c>
      <c r="E21" s="17">
        <f t="shared" ref="E21" si="5">+E14/(E5/1000000)</f>
        <v>9769.1939638888616</v>
      </c>
    </row>
    <row r="26" spans="1:8" x14ac:dyDescent="0.45">
      <c r="G26" s="18"/>
    </row>
    <row r="29" spans="1:8" x14ac:dyDescent="0.45">
      <c r="E29" s="19"/>
    </row>
  </sheetData>
  <mergeCells count="5">
    <mergeCell ref="A1:E1"/>
    <mergeCell ref="A4:A5"/>
    <mergeCell ref="A7:A11"/>
    <mergeCell ref="A13:A18"/>
    <mergeCell ref="A20:A2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Chiffres Clés 2024</vt:lpstr>
      <vt:lpstr>'Chiffres Clés 2024'!Zone_d_impression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GNONGRE KANDOLO Rufine GNONGRE</dc:creator>
  <cp:lastModifiedBy>GNONGRE KANDOLO Rufine GNONGRE</cp:lastModifiedBy>
  <dcterms:created xsi:type="dcterms:W3CDTF">2025-05-28T22:44:19Z</dcterms:created>
  <dcterms:modified xsi:type="dcterms:W3CDTF">2025-08-06T13:01:56Z</dcterms:modified>
</cp:coreProperties>
</file>